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5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ilip\Desktop\Excel com IA\"/>
    </mc:Choice>
  </mc:AlternateContent>
  <xr:revisionPtr revIDLastSave="0" documentId="13_ncr:1_{4BB0BA98-2404-43CF-978E-527FABFF664A}" xr6:coauthVersionLast="45" xr6:coauthVersionMax="45" xr10:uidLastSave="{00000000-0000-0000-0000-000000000000}"/>
  <bookViews>
    <workbookView xWindow="-108" yWindow="-108" windowWidth="23256" windowHeight="12576" xr2:uid="{40D4CF0A-6468-44D1-9DFE-74D9BB0B4196}"/>
  </bookViews>
  <sheets>
    <sheet name="APP" sheetId="1" r:id="rId1"/>
    <sheet name="Papeis" sheetId="2" r:id="rId2"/>
  </sheets>
  <definedNames>
    <definedName name="aporte">APP!$C$17</definedName>
    <definedName name="patrimonio">APP!$C$20</definedName>
    <definedName name="qtd_anos">APP!$C$18</definedName>
    <definedName name="rendimento_carteira">APP!$C$13</definedName>
    <definedName name="salario">APP!$C$12</definedName>
    <definedName name="sugestao_investimento">APP!$C$14</definedName>
    <definedName name="taxa_mensal">APP!$C$19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C36" i="1" l="1"/>
  <c r="D36" i="1" s="1"/>
  <c r="C37" i="1"/>
  <c r="D37" i="1" s="1"/>
  <c r="C38" i="1"/>
  <c r="D38" i="1" s="1"/>
  <c r="C39" i="1"/>
  <c r="D39" i="1" s="1"/>
  <c r="C40" i="1"/>
  <c r="D40" i="1" s="1"/>
  <c r="C35" i="1"/>
  <c r="D35" i="1" s="1"/>
  <c r="H3" i="2"/>
  <c r="A8" i="2"/>
  <c r="A9" i="2"/>
  <c r="A10" i="2"/>
  <c r="A11" i="2"/>
  <c r="A12" i="2"/>
  <c r="A13" i="2"/>
  <c r="A14" i="2"/>
  <c r="A15" i="2"/>
  <c r="A16" i="2"/>
  <c r="A17" i="2"/>
  <c r="A18" i="2"/>
  <c r="A19" i="2"/>
  <c r="A3" i="2"/>
  <c r="A4" i="2"/>
  <c r="A5" i="2"/>
  <c r="A6" i="2"/>
  <c r="A7" i="2"/>
  <c r="A2" i="2"/>
  <c r="C32" i="1"/>
  <c r="C41" i="1" l="1"/>
  <c r="D41" i="1"/>
  <c r="C14" i="1"/>
  <c r="C20" i="1"/>
  <c r="C21" i="1" s="1"/>
  <c r="C25" i="1"/>
  <c r="D25" i="1" s="1"/>
  <c r="C26" i="1"/>
  <c r="D26" i="1" s="1"/>
  <c r="C27" i="1"/>
  <c r="D27" i="1" s="1"/>
  <c r="C28" i="1"/>
  <c r="D28" i="1" s="1"/>
  <c r="C24" i="1"/>
  <c r="D24" i="1" s="1"/>
</calcChain>
</file>

<file path=xl/sharedStrings.xml><?xml version="1.0" encoding="utf-8"?>
<sst xmlns="http://schemas.openxmlformats.org/spreadsheetml/2006/main" count="72" uniqueCount="36">
  <si>
    <t>Investimento mensal</t>
  </si>
  <si>
    <t>Quanto investir por mês?</t>
  </si>
  <si>
    <t>Por quantos anos?</t>
  </si>
  <si>
    <t>Taxa de redimento mensal?</t>
  </si>
  <si>
    <t>Patrimônio acumulado?</t>
  </si>
  <si>
    <t>Dividendos mensais?</t>
  </si>
  <si>
    <t>Quanto eu teria em 2 anos?</t>
  </si>
  <si>
    <t>Quanto eu teria em 5 anos?</t>
  </si>
  <si>
    <t>Quanto eu teria em 10 anos?</t>
  </si>
  <si>
    <t>Quanto eu teria em 20 anos?</t>
  </si>
  <si>
    <t>Quanto eu teria em 30 anos?</t>
  </si>
  <si>
    <t>Cenários futuros</t>
  </si>
  <si>
    <t>Dividendo</t>
  </si>
  <si>
    <t>Configurações</t>
  </si>
  <si>
    <t>Rendimento da carteira</t>
  </si>
  <si>
    <t>Salário</t>
  </si>
  <si>
    <t>Invest Bank DIO</t>
  </si>
  <si>
    <t>Perfil</t>
  </si>
  <si>
    <t>Agressivo</t>
  </si>
  <si>
    <t>Moderado</t>
  </si>
  <si>
    <t>Conservador</t>
  </si>
  <si>
    <t>Valor a ser investido por mês</t>
  </si>
  <si>
    <t>Tipo de FII</t>
  </si>
  <si>
    <t>Percentual Sugerido</t>
  </si>
  <si>
    <t>Valores</t>
  </si>
  <si>
    <t>Papel</t>
  </si>
  <si>
    <t>Tijolo</t>
  </si>
  <si>
    <t>Hibrido</t>
  </si>
  <si>
    <t>FOF</t>
  </si>
  <si>
    <t>Desenvolvimento</t>
  </si>
  <si>
    <t>Hotelaria</t>
  </si>
  <si>
    <t>Total</t>
  </si>
  <si>
    <t>%</t>
  </si>
  <si>
    <t>Chave</t>
  </si>
  <si>
    <t>Moderado-Tijolo</t>
  </si>
  <si>
    <t>Sugestão de Investimento (30%)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</si>
</sst>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8" formatCode="&quot;R$&quot;#,##0.00;[Red]\-&quot;R$&quot;#,##0.00"/>
    <numFmt numFmtId="44" formatCode="_-&quot;R$&quot;* #,##0.00_-;\-&quot;R$&quot;* #,##0.00_-;_-&quot;R$&quot;* &quot;-&quot;??_-;_-@_-"/>
    <numFmt numFmtId="164" formatCode="&quot;R$&quot;#,##0.00"/>
  </numFmts>
  <fonts count="11" x14ac:knownFonts="1">
    <font>
      <sz val="11"/>
      <color theme="1"/>
      <name val="Calibri"/>
      <family val="2"/>
      <scheme val="minor"/>
    </font>
    <font>
      <i/>
      <sz val="20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20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sz val="48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9C5700"/>
      <name val="Calibri"/>
      <family val="2"/>
      <scheme val="minor"/>
    </font>
    <font>
      <sz val="12"/>
      <color rgb="FF9C570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FFEB9C"/>
      </patternFill>
    </fill>
  </fills>
  <borders count="2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thin">
        <color theme="4"/>
      </left>
      <right style="thin">
        <color theme="4"/>
      </right>
      <top style="thin">
        <color theme="4"/>
      </top>
      <bottom style="thin">
        <color theme="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medium">
        <color indexed="64"/>
      </left>
      <right style="dashed">
        <color indexed="64"/>
      </right>
      <top style="medium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medium">
        <color indexed="64"/>
      </top>
      <bottom style="dashed">
        <color indexed="64"/>
      </bottom>
      <diagonal/>
    </border>
    <border>
      <left style="dashed">
        <color indexed="64"/>
      </left>
      <right style="medium">
        <color indexed="64"/>
      </right>
      <top style="medium">
        <color indexed="64"/>
      </top>
      <bottom style="dashed">
        <color indexed="64"/>
      </bottom>
      <diagonal/>
    </border>
    <border>
      <left style="medium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medium">
        <color indexed="64"/>
      </right>
      <top style="dashed">
        <color indexed="64"/>
      </top>
      <bottom style="dashed">
        <color indexed="64"/>
      </bottom>
      <diagonal/>
    </border>
    <border>
      <left style="medium">
        <color indexed="64"/>
      </left>
      <right style="dashed">
        <color indexed="64"/>
      </right>
      <top style="dashed">
        <color indexed="64"/>
      </top>
      <bottom style="medium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medium">
        <color indexed="64"/>
      </bottom>
      <diagonal/>
    </border>
    <border>
      <left style="dashed">
        <color indexed="64"/>
      </left>
      <right style="medium">
        <color indexed="64"/>
      </right>
      <top style="dashed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theme="4"/>
      </right>
      <top/>
      <bottom style="medium">
        <color theme="4"/>
      </bottom>
      <diagonal/>
    </border>
    <border>
      <left style="medium">
        <color theme="4"/>
      </left>
      <right style="medium">
        <color indexed="64"/>
      </right>
      <top/>
      <bottom style="medium">
        <color theme="4"/>
      </bottom>
      <diagonal/>
    </border>
    <border>
      <left style="medium">
        <color indexed="64"/>
      </left>
      <right style="medium">
        <color theme="4"/>
      </right>
      <top style="medium">
        <color theme="4"/>
      </top>
      <bottom style="medium">
        <color theme="4"/>
      </bottom>
      <diagonal/>
    </border>
    <border>
      <left style="medium">
        <color theme="4"/>
      </left>
      <right style="medium">
        <color indexed="64"/>
      </right>
      <top style="medium">
        <color theme="4"/>
      </top>
      <bottom style="medium">
        <color theme="4"/>
      </bottom>
      <diagonal/>
    </border>
    <border>
      <left style="medium">
        <color indexed="64"/>
      </left>
      <right style="medium">
        <color theme="4"/>
      </right>
      <top style="medium">
        <color theme="4"/>
      </top>
      <bottom style="medium">
        <color indexed="64"/>
      </bottom>
      <diagonal/>
    </border>
    <border>
      <left style="medium">
        <color theme="4"/>
      </left>
      <right style="medium">
        <color indexed="64"/>
      </right>
      <top style="medium">
        <color theme="4"/>
      </top>
      <bottom style="medium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44" fontId="2" fillId="0" borderId="0" applyFont="0" applyFill="0" applyBorder="0" applyAlignment="0" applyProtection="0"/>
    <xf numFmtId="0" fontId="9" fillId="5" borderId="0" applyNumberFormat="0" applyBorder="0" applyAlignment="0" applyProtection="0"/>
  </cellStyleXfs>
  <cellXfs count="44">
    <xf numFmtId="0" fontId="0" fillId="0" borderId="0" xfId="0"/>
    <xf numFmtId="0" fontId="3" fillId="0" borderId="3" xfId="0" applyFont="1" applyBorder="1" applyAlignment="1">
      <alignment horizontal="center"/>
    </xf>
    <xf numFmtId="8" fontId="0" fillId="3" borderId="3" xfId="0" applyNumberFormat="1" applyFill="1" applyBorder="1" applyAlignment="1">
      <alignment horizontal="center"/>
    </xf>
    <xf numFmtId="10" fontId="3" fillId="0" borderId="3" xfId="0" applyNumberFormat="1" applyFont="1" applyBorder="1" applyAlignment="1">
      <alignment horizontal="center"/>
    </xf>
    <xf numFmtId="0" fontId="4" fillId="0" borderId="0" xfId="0" applyFont="1"/>
    <xf numFmtId="0" fontId="1" fillId="2" borderId="7" xfId="0" applyFont="1" applyFill="1" applyBorder="1" applyAlignment="1">
      <alignment horizontal="center" vertical="center"/>
    </xf>
    <xf numFmtId="10" fontId="0" fillId="0" borderId="16" xfId="0" applyNumberFormat="1" applyBorder="1" applyAlignment="1">
      <alignment horizontal="center"/>
    </xf>
    <xf numFmtId="164" fontId="3" fillId="0" borderId="3" xfId="1" applyNumberFormat="1" applyFont="1" applyBorder="1" applyAlignment="1">
      <alignment horizontal="center"/>
    </xf>
    <xf numFmtId="8" fontId="0" fillId="3" borderId="4" xfId="0" applyNumberFormat="1" applyFill="1" applyBorder="1" applyAlignment="1">
      <alignment horizontal="center"/>
    </xf>
    <xf numFmtId="8" fontId="0" fillId="3" borderId="9" xfId="0" applyNumberFormat="1" applyFill="1" applyBorder="1" applyAlignment="1">
      <alignment horizontal="center"/>
    </xf>
    <xf numFmtId="8" fontId="0" fillId="3" borderId="11" xfId="0" applyNumberFormat="1" applyFill="1" applyBorder="1" applyAlignment="1">
      <alignment horizontal="center"/>
    </xf>
    <xf numFmtId="8" fontId="0" fillId="3" borderId="12" xfId="0" applyNumberFormat="1" applyFill="1" applyBorder="1" applyAlignment="1">
      <alignment horizontal="center"/>
    </xf>
    <xf numFmtId="164" fontId="0" fillId="0" borderId="14" xfId="1" applyNumberFormat="1" applyFont="1" applyBorder="1" applyAlignment="1">
      <alignment horizontal="center"/>
    </xf>
    <xf numFmtId="164" fontId="0" fillId="0" borderId="18" xfId="0" applyNumberFormat="1" applyBorder="1" applyAlignment="1">
      <alignment horizontal="center"/>
    </xf>
    <xf numFmtId="0" fontId="6" fillId="3" borderId="13" xfId="0" applyFont="1" applyFill="1" applyBorder="1"/>
    <xf numFmtId="0" fontId="6" fillId="3" borderId="15" xfId="0" applyFont="1" applyFill="1" applyBorder="1"/>
    <xf numFmtId="0" fontId="6" fillId="3" borderId="17" xfId="0" applyFont="1" applyFill="1" applyBorder="1"/>
    <xf numFmtId="0" fontId="6" fillId="0" borderId="3" xfId="0" applyFont="1" applyBorder="1"/>
    <xf numFmtId="0" fontId="8" fillId="3" borderId="3" xfId="0" applyFont="1" applyFill="1" applyBorder="1"/>
    <xf numFmtId="0" fontId="6" fillId="3" borderId="8" xfId="0" applyFont="1" applyFill="1" applyBorder="1"/>
    <xf numFmtId="0" fontId="6" fillId="3" borderId="10" xfId="0" applyFont="1" applyFill="1" applyBorder="1"/>
    <xf numFmtId="0" fontId="7" fillId="2" borderId="0" xfId="0" applyFon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left" vertical="center"/>
    </xf>
    <xf numFmtId="0" fontId="1" fillId="2" borderId="2" xfId="0" applyFont="1" applyFill="1" applyBorder="1" applyAlignment="1">
      <alignment horizontal="left" vertical="center"/>
    </xf>
    <xf numFmtId="0" fontId="5" fillId="4" borderId="1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center" vertical="center"/>
    </xf>
    <xf numFmtId="0" fontId="9" fillId="5" borderId="0" xfId="2"/>
    <xf numFmtId="0" fontId="0" fillId="3" borderId="0" xfId="0" applyFill="1"/>
    <xf numFmtId="0" fontId="9" fillId="5" borderId="0" xfId="2" applyAlignment="1">
      <alignment horizontal="center"/>
    </xf>
    <xf numFmtId="44" fontId="0" fillId="3" borderId="0" xfId="1" applyFont="1" applyFill="1" applyAlignment="1">
      <alignment horizontal="center"/>
    </xf>
    <xf numFmtId="0" fontId="10" fillId="5" borderId="0" xfId="2" applyFont="1" applyBorder="1"/>
    <xf numFmtId="0" fontId="6" fillId="3" borderId="0" xfId="0" applyFont="1" applyFill="1"/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0" fontId="0" fillId="3" borderId="0" xfId="0" applyFill="1" applyAlignment="1">
      <alignment horizontal="center"/>
    </xf>
    <xf numFmtId="9" fontId="0" fillId="3" borderId="0" xfId="0" applyNumberFormat="1" applyFill="1" applyAlignment="1">
      <alignment horizontal="center"/>
    </xf>
    <xf numFmtId="164" fontId="0" fillId="3" borderId="0" xfId="1" applyNumberFormat="1" applyFont="1" applyFill="1" applyAlignment="1">
      <alignment horizontal="center"/>
    </xf>
    <xf numFmtId="0" fontId="0" fillId="0" borderId="19" xfId="0" applyBorder="1"/>
    <xf numFmtId="0" fontId="0" fillId="0" borderId="19" xfId="0" applyBorder="1" applyAlignment="1">
      <alignment horizontal="center"/>
    </xf>
    <xf numFmtId="9" fontId="0" fillId="0" borderId="19" xfId="0" applyNumberFormat="1" applyBorder="1" applyAlignment="1">
      <alignment horizontal="center"/>
    </xf>
    <xf numFmtId="9" fontId="0" fillId="0" borderId="0" xfId="0" applyNumberFormat="1" applyFill="1" applyBorder="1" applyAlignment="1">
      <alignment horizontal="center"/>
    </xf>
  </cellXfs>
  <cellStyles count="3">
    <cellStyle name="Moeda" xfId="1" builtinId="4"/>
    <cellStyle name="Neutro" xfId="2" builtinId="2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pieChart>
        <c:varyColors val="1"/>
        <c:ser>
          <c:idx val="0"/>
          <c:order val="0"/>
          <c:tx>
            <c:strRef>
              <c:f>APP!$C$34</c:f>
              <c:strCache>
                <c:ptCount val="1"/>
                <c:pt idx="0">
                  <c:v>Percentual Sugerido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</c:dPt>
          <c:cat>
            <c:strRef>
              <c:f>APP!$B$35:$B$40</c:f>
              <c:strCache>
                <c:ptCount val="6"/>
                <c:pt idx="0">
                  <c:v>Papel</c:v>
                </c:pt>
                <c:pt idx="1">
                  <c:v>Tijolo</c:v>
                </c:pt>
                <c:pt idx="2">
                  <c:v>Hibrido</c:v>
                </c:pt>
                <c:pt idx="3">
                  <c:v>FOF</c:v>
                </c:pt>
                <c:pt idx="4">
                  <c:v>Desenvolvimento</c:v>
                </c:pt>
                <c:pt idx="5">
                  <c:v>Hotelaria</c:v>
                </c:pt>
              </c:strCache>
            </c:strRef>
          </c:cat>
          <c:val>
            <c:numRef>
              <c:f>APP!$C$35:$C$40</c:f>
              <c:numCache>
                <c:formatCode>0%</c:formatCode>
                <c:ptCount val="6"/>
                <c:pt idx="0">
                  <c:v>0.5</c:v>
                </c:pt>
                <c:pt idx="1">
                  <c:v>0.1</c:v>
                </c:pt>
                <c:pt idx="2">
                  <c:v>0.05</c:v>
                </c:pt>
                <c:pt idx="3">
                  <c:v>0.05</c:v>
                </c:pt>
                <c:pt idx="4">
                  <c:v>0.2</c:v>
                </c:pt>
                <c:pt idx="5">
                  <c:v>0.1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5EE-497F-8741-C5F990F1E8B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openxmlformats.org/officeDocument/2006/relationships/image" Target="../media/image1.png"/><Relationship Id="rId1" Type="http://schemas.microsoft.com/office/2017/06/relationships/model3d" Target="../media/model3d1.glb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1101090</xdr:colOff>
      <xdr:row>8</xdr:row>
      <xdr:rowOff>179045</xdr:rowOff>
    </xdr:to>
    <mc:AlternateContent xmlns:mc="http://schemas.openxmlformats.org/markup-compatibility/2006">
      <mc:Choice xmlns:am3d="http://schemas.microsoft.com/office/drawing/2017/model3d" Requires="am3d">
        <xdr:graphicFrame macro="">
          <xdr:nvGraphicFramePr>
            <xdr:cNvPr id="2" name="Modelo 3D 1" descr="Colar de Conker">
              <a:extLst>
                <a:ext uri="{FF2B5EF4-FFF2-40B4-BE49-F238E27FC236}">
                  <a16:creationId xmlns:a16="http://schemas.microsoft.com/office/drawing/2014/main" id="{BE789937-028A-4DAB-AFE1-997EAB0004FF}"/>
                </a:ext>
              </a:extLst>
            </xdr:cNvPr>
            <xdr:cNvGraphicFramePr>
              <a:graphicFrameLocks noChangeAspect="1"/>
            </xdr:cNvGraphicFramePr>
          </xdr:nvGraphicFramePr>
          <xdr:xfrm>
            <a:off x="0" y="0"/>
            <a:ext cx="0" cy="0"/>
          </xdr:xfrm>
          <a:graphic>
            <a:graphicData uri="http://schemas.microsoft.com/office/drawing/2017/model3d">
              <am3d:model3d xmlns:r="http://schemas.openxmlformats.org/officeDocument/2006/relationships" r:embed="rId1">
                <am3d:spPr>
                  <a:xfrm>
                    <a:off x="0" y="0"/>
                    <a:ext cx="1710690" cy="1642085"/>
                  </a:xfrm>
                  <a:prstGeom prst="rect">
                    <a:avLst/>
                  </a:prstGeom>
                </am3d:spPr>
                <am3d:camera>
                  <am3d:pos x="0" y="0" z="73573748"/>
                  <am3d:up dx="0" dy="36000000" dz="0"/>
                  <am3d:lookAt x="0" y="0" z="0"/>
                  <am3d:perspective fov="2700000"/>
                </am3d:camera>
                <am3d:trans>
                  <am3d:meterPerModelUnit n="2014136" d="1000000"/>
                  <am3d:preTrans dx="737270" dy="-34128530" dz="-2406907"/>
                  <am3d:scale>
                    <am3d:sx n="1000000" d="1000000"/>
                    <am3d:sy n="1000000" d="1000000"/>
                    <am3d:sz n="1000000" d="1000000"/>
                  </am3d:scale>
                  <am3d:rot/>
                  <am3d:postTrans dx="0" dy="0" dz="0"/>
                </am3d:trans>
                <am3d:raster rName="Office3DRenderer" rVer="16.0.8326">
                  <am3d:blip r:embed="rId2"/>
                </am3d:raster>
                <am3d:objViewport viewportSz="2743200"/>
                <am3d:ambientLight>
                  <am3d:clr>
                    <a:scrgbClr r="50000" g="50000" b="50000"/>
                  </am3d:clr>
                  <am3d:illuminance n="500000" d="1000000"/>
                </am3d:ambientLight>
                <am3d:ptLight rad="0">
                  <am3d:clr>
                    <a:scrgbClr r="100000" g="75000" b="50000"/>
                  </am3d:clr>
                  <am3d:intensity n="9765625" d="1000000"/>
                  <am3d:pos x="21959998" y="70920001" z="16344003"/>
                </am3d:ptLight>
                <am3d:ptLight rad="0">
                  <am3d:clr>
                    <a:scrgbClr r="40000" g="60000" b="95000"/>
                  </am3d:clr>
                  <am3d:intensity n="12250000" d="1000000"/>
                  <am3d:pos x="-37964106" y="51130435" z="57631972"/>
                </am3d:ptLight>
                <am3d:ptLight rad="0">
                  <am3d:clr>
                    <a:scrgbClr r="86837" g="72700" b="100000"/>
                  </am3d:clr>
                  <am3d:intensity n="3125000" d="1000000"/>
                  <am3d:pos x="-37739122" y="58056624" z="-34769649"/>
                </am3d:ptLight>
              </am3d:model3d>
            </a:graphicData>
          </a:graphic>
        </xdr:graphicFrame>
      </mc:Choice>
      <mc:Fallback>
        <xdr:pic>
          <xdr:nvPicPr>
            <xdr:cNvPr id="2" name="Modelo 3D 1" descr="Colar de Conker">
              <a:extLst>
                <a:ext uri="{FF2B5EF4-FFF2-40B4-BE49-F238E27FC236}">
                  <a16:creationId xmlns:a16="http://schemas.microsoft.com/office/drawing/2014/main" id="{BE789937-028A-4DAB-AFE1-997EAB0004FF}"/>
                </a:ext>
              </a:extLst>
            </xdr:cNvPr>
            <xdr:cNvPicPr>
              <a:picLocks noGrp="1" noRot="1" noChangeAspect="1" noMove="1" noResize="1" noEditPoints="1" noAdjustHandles="1" noChangeArrowheads="1" noChangeShapeType="1" noCrop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0" y="0"/>
              <a:ext cx="1710690" cy="1642085"/>
            </a:xfrm>
            <a:prstGeom prst="rect">
              <a:avLst/>
            </a:prstGeom>
          </xdr:spPr>
        </xdr:pic>
      </mc:Fallback>
    </mc:AlternateContent>
    <xdr:clientData/>
  </xdr:twoCellAnchor>
  <xdr:twoCellAnchor>
    <xdr:from>
      <xdr:col>1</xdr:col>
      <xdr:colOff>773430</xdr:colOff>
      <xdr:row>42</xdr:row>
      <xdr:rowOff>95250</xdr:rowOff>
    </xdr:from>
    <xdr:to>
      <xdr:col>3</xdr:col>
      <xdr:colOff>1070610</xdr:colOff>
      <xdr:row>57</xdr:row>
      <xdr:rowOff>95250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F0313746-2AFF-4603-86B0-AA7C7100510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49AA702-FB2C-42F6-BBE8-3F2EFCFFB86B}">
  <dimension ref="A1:F41"/>
  <sheetViews>
    <sheetView tabSelected="1" topLeftCell="A28" workbookViewId="0">
      <selection activeCell="C31" sqref="C31"/>
    </sheetView>
  </sheetViews>
  <sheetFormatPr defaultColWidth="0" defaultRowHeight="14.4" x14ac:dyDescent="0.3"/>
  <cols>
    <col min="1" max="1" width="8.88671875" customWidth="1"/>
    <col min="2" max="2" width="31.21875" bestFit="1" customWidth="1"/>
    <col min="3" max="3" width="31.109375" customWidth="1"/>
    <col min="4" max="4" width="17.88671875" bestFit="1" customWidth="1"/>
    <col min="5" max="5" width="11.33203125" customWidth="1"/>
    <col min="6" max="6" width="11.44140625" bestFit="1" customWidth="1"/>
    <col min="7" max="11" width="8.88671875" hidden="1" customWidth="1"/>
    <col min="12" max="16384" width="8.88671875" hidden="1"/>
  </cols>
  <sheetData>
    <row r="1" spans="2:6" x14ac:dyDescent="0.3">
      <c r="B1" s="21" t="s">
        <v>16</v>
      </c>
      <c r="C1" s="22"/>
      <c r="D1" s="22"/>
      <c r="E1" s="22"/>
      <c r="F1" s="22"/>
    </row>
    <row r="2" spans="2:6" x14ac:dyDescent="0.3">
      <c r="B2" s="22"/>
      <c r="C2" s="22"/>
      <c r="D2" s="22"/>
      <c r="E2" s="22"/>
      <c r="F2" s="22"/>
    </row>
    <row r="3" spans="2:6" x14ac:dyDescent="0.3">
      <c r="B3" s="22"/>
      <c r="C3" s="22"/>
      <c r="D3" s="22"/>
      <c r="E3" s="22"/>
      <c r="F3" s="22"/>
    </row>
    <row r="4" spans="2:6" x14ac:dyDescent="0.3">
      <c r="B4" s="22"/>
      <c r="C4" s="22"/>
      <c r="D4" s="22"/>
      <c r="E4" s="22"/>
      <c r="F4" s="22"/>
    </row>
    <row r="5" spans="2:6" x14ac:dyDescent="0.3">
      <c r="B5" s="22"/>
      <c r="C5" s="22"/>
      <c r="D5" s="22"/>
      <c r="E5" s="22"/>
      <c r="F5" s="22"/>
    </row>
    <row r="6" spans="2:6" x14ac:dyDescent="0.3">
      <c r="B6" s="22"/>
      <c r="C6" s="22"/>
      <c r="D6" s="22"/>
      <c r="E6" s="22"/>
      <c r="F6" s="22"/>
    </row>
    <row r="7" spans="2:6" x14ac:dyDescent="0.3">
      <c r="B7" s="22"/>
      <c r="C7" s="22"/>
      <c r="D7" s="22"/>
      <c r="E7" s="22"/>
      <c r="F7" s="22"/>
    </row>
    <row r="8" spans="2:6" x14ac:dyDescent="0.3">
      <c r="B8" s="22"/>
      <c r="C8" s="22"/>
      <c r="D8" s="22"/>
      <c r="E8" s="22"/>
      <c r="F8" s="22"/>
    </row>
    <row r="9" spans="2:6" x14ac:dyDescent="0.3">
      <c r="B9" s="22"/>
      <c r="C9" s="22"/>
      <c r="D9" s="22"/>
      <c r="E9" s="22"/>
      <c r="F9" s="22"/>
    </row>
    <row r="10" spans="2:6" ht="15" thickBot="1" x14ac:dyDescent="0.35"/>
    <row r="11" spans="2:6" ht="25.8" x14ac:dyDescent="0.3">
      <c r="B11" s="27" t="s">
        <v>13</v>
      </c>
      <c r="C11" s="28"/>
    </row>
    <row r="12" spans="2:6" ht="16.2" thickBot="1" x14ac:dyDescent="0.35">
      <c r="B12" s="14" t="s">
        <v>15</v>
      </c>
      <c r="C12" s="12">
        <v>5000</v>
      </c>
    </row>
    <row r="13" spans="2:6" ht="16.2" thickBot="1" x14ac:dyDescent="0.35">
      <c r="B13" s="15" t="s">
        <v>14</v>
      </c>
      <c r="C13" s="6">
        <v>8.9999999999999993E-3</v>
      </c>
    </row>
    <row r="14" spans="2:6" ht="16.2" thickBot="1" x14ac:dyDescent="0.35">
      <c r="B14" s="16" t="s">
        <v>35</v>
      </c>
      <c r="C14" s="13">
        <f>salario*30%</f>
        <v>1500</v>
      </c>
    </row>
    <row r="15" spans="2:6" ht="15" thickBot="1" x14ac:dyDescent="0.35"/>
    <row r="16" spans="2:6" ht="55.2" customHeight="1" x14ac:dyDescent="0.3">
      <c r="B16" s="25" t="s">
        <v>0</v>
      </c>
      <c r="C16" s="26"/>
    </row>
    <row r="17" spans="1:4" ht="40.200000000000003" customHeight="1" x14ac:dyDescent="0.3">
      <c r="B17" s="17" t="s">
        <v>1</v>
      </c>
      <c r="C17" s="7">
        <v>500</v>
      </c>
    </row>
    <row r="18" spans="1:4" ht="29.4" customHeight="1" x14ac:dyDescent="0.3">
      <c r="B18" s="17" t="s">
        <v>2</v>
      </c>
      <c r="C18" s="1">
        <v>5</v>
      </c>
    </row>
    <row r="19" spans="1:4" ht="37.799999999999997" customHeight="1" x14ac:dyDescent="0.3">
      <c r="B19" s="17" t="s">
        <v>3</v>
      </c>
      <c r="C19" s="3">
        <v>1.0789999999999999E-2</v>
      </c>
    </row>
    <row r="20" spans="1:4" ht="31.2" customHeight="1" x14ac:dyDescent="0.3">
      <c r="B20" s="18" t="s">
        <v>4</v>
      </c>
      <c r="C20" s="2">
        <f>FV(taxa_mensal,qtd_anos*12,aporte*-1)</f>
        <v>41888.456999243819</v>
      </c>
    </row>
    <row r="21" spans="1:4" ht="34.200000000000003" customHeight="1" x14ac:dyDescent="0.3">
      <c r="B21" s="18" t="s">
        <v>5</v>
      </c>
      <c r="C21" s="2">
        <f>patrimonio*rendimento_carteira</f>
        <v>376.99611299319434</v>
      </c>
    </row>
    <row r="22" spans="1:4" ht="15" thickBot="1" x14ac:dyDescent="0.35"/>
    <row r="23" spans="1:4" ht="25.8" x14ac:dyDescent="0.3">
      <c r="B23" s="23" t="s">
        <v>11</v>
      </c>
      <c r="C23" s="24"/>
      <c r="D23" s="5" t="s">
        <v>12</v>
      </c>
    </row>
    <row r="24" spans="1:4" ht="15.6" x14ac:dyDescent="0.3">
      <c r="A24" s="4">
        <v>2</v>
      </c>
      <c r="B24" s="19" t="s">
        <v>6</v>
      </c>
      <c r="C24" s="8">
        <f>FV($C$19,$A24*12,$C$17*-1)</f>
        <v>13613.813648822608</v>
      </c>
      <c r="D24" s="9">
        <f>C24*rendimento_carteira</f>
        <v>122.52432283940347</v>
      </c>
    </row>
    <row r="25" spans="1:4" ht="15.6" x14ac:dyDescent="0.3">
      <c r="A25" s="4">
        <v>5</v>
      </c>
      <c r="B25" s="19" t="s">
        <v>7</v>
      </c>
      <c r="C25" s="8">
        <f t="shared" ref="C25:C28" si="0">FV($C$19,$A25*12,$C$17*-1)</f>
        <v>41888.456999243819</v>
      </c>
      <c r="D25" s="9">
        <f>C25*rendimento_carteira</f>
        <v>376.99611299319434</v>
      </c>
    </row>
    <row r="26" spans="1:4" ht="15.6" x14ac:dyDescent="0.3">
      <c r="A26" s="4">
        <v>10</v>
      </c>
      <c r="B26" s="19" t="s">
        <v>8</v>
      </c>
      <c r="C26" s="8">
        <f t="shared" si="0"/>
        <v>121642.1062650861</v>
      </c>
      <c r="D26" s="9">
        <f>C26*rendimento_carteira</f>
        <v>1094.7789563857748</v>
      </c>
    </row>
    <row r="27" spans="1:4" ht="15.6" x14ac:dyDescent="0.3">
      <c r="A27" s="4">
        <v>20</v>
      </c>
      <c r="B27" s="19" t="s">
        <v>9</v>
      </c>
      <c r="C27" s="8">
        <f t="shared" si="0"/>
        <v>562599.20004854025</v>
      </c>
      <c r="D27" s="9">
        <f>C27*rendimento_carteira</f>
        <v>5063.3928004368618</v>
      </c>
    </row>
    <row r="28" spans="1:4" ht="16.2" thickBot="1" x14ac:dyDescent="0.35">
      <c r="A28" s="4">
        <v>30</v>
      </c>
      <c r="B28" s="20" t="s">
        <v>10</v>
      </c>
      <c r="C28" s="10">
        <f t="shared" si="0"/>
        <v>2161084.8275023573</v>
      </c>
      <c r="D28" s="11">
        <f>C28*rendimento_carteira</f>
        <v>19449.763447521214</v>
      </c>
    </row>
    <row r="31" spans="1:4" ht="15.6" x14ac:dyDescent="0.3">
      <c r="B31" s="33" t="s">
        <v>17</v>
      </c>
      <c r="C31" s="31" t="s">
        <v>18</v>
      </c>
      <c r="D31" s="29"/>
    </row>
    <row r="32" spans="1:4" ht="15.6" x14ac:dyDescent="0.3">
      <c r="B32" s="34" t="s">
        <v>21</v>
      </c>
      <c r="C32" s="32">
        <f>aporte</f>
        <v>500</v>
      </c>
      <c r="D32" s="30"/>
    </row>
    <row r="34" spans="2:4" x14ac:dyDescent="0.3">
      <c r="B34" s="37" t="s">
        <v>22</v>
      </c>
      <c r="C34" s="37" t="s">
        <v>23</v>
      </c>
      <c r="D34" s="37" t="s">
        <v>24</v>
      </c>
    </row>
    <row r="35" spans="2:4" x14ac:dyDescent="0.3">
      <c r="B35" s="35" t="s">
        <v>25</v>
      </c>
      <c r="C35" s="36">
        <f>VLOOKUP($C$31&amp;"-"&amp;B35,Papeis!$A:$D,4,FALSE)</f>
        <v>0.5</v>
      </c>
      <c r="D35" s="39">
        <f>C35*$C$32</f>
        <v>250</v>
      </c>
    </row>
    <row r="36" spans="2:4" x14ac:dyDescent="0.3">
      <c r="B36" s="35" t="s">
        <v>26</v>
      </c>
      <c r="C36" s="36">
        <f>VLOOKUP($C$31&amp;"-"&amp;B36,Papeis!$A:$D,4,FALSE)</f>
        <v>0.1</v>
      </c>
      <c r="D36" s="39">
        <f t="shared" ref="D36:D40" si="1">C36*$C$32</f>
        <v>50</v>
      </c>
    </row>
    <row r="37" spans="2:4" x14ac:dyDescent="0.3">
      <c r="B37" s="35" t="s">
        <v>27</v>
      </c>
      <c r="C37" s="36">
        <f>VLOOKUP($C$31&amp;"-"&amp;B37,Papeis!$A:$D,4,FALSE)</f>
        <v>0.05</v>
      </c>
      <c r="D37" s="39">
        <f t="shared" si="1"/>
        <v>25</v>
      </c>
    </row>
    <row r="38" spans="2:4" x14ac:dyDescent="0.3">
      <c r="B38" s="35" t="s">
        <v>28</v>
      </c>
      <c r="C38" s="36">
        <f>VLOOKUP($C$31&amp;"-"&amp;B38,Papeis!$A:$D,4,FALSE)</f>
        <v>0.05</v>
      </c>
      <c r="D38" s="39">
        <f t="shared" si="1"/>
        <v>25</v>
      </c>
    </row>
    <row r="39" spans="2:4" x14ac:dyDescent="0.3">
      <c r="B39" s="35" t="s">
        <v>29</v>
      </c>
      <c r="C39" s="36">
        <f>VLOOKUP($C$31&amp;"-"&amp;B39,Papeis!$A:$D,4,FALSE)</f>
        <v>0.2</v>
      </c>
      <c r="D39" s="39">
        <f t="shared" si="1"/>
        <v>100</v>
      </c>
    </row>
    <row r="40" spans="2:4" x14ac:dyDescent="0.3">
      <c r="B40" s="35" t="s">
        <v>30</v>
      </c>
      <c r="C40" s="36">
        <f>VLOOKUP($C$31&amp;"-"&amp;B40,Papeis!$A:$D,4,FALSE)</f>
        <v>0.1</v>
      </c>
      <c r="D40" s="39">
        <f t="shared" si="1"/>
        <v>50</v>
      </c>
    </row>
    <row r="41" spans="2:4" x14ac:dyDescent="0.3">
      <c r="B41" s="37" t="s">
        <v>31</v>
      </c>
      <c r="C41" s="38">
        <f>SUM(C35:C40)</f>
        <v>1.0000000000000002</v>
      </c>
      <c r="D41" s="39">
        <f>SUM(D35:D40)</f>
        <v>500</v>
      </c>
    </row>
  </sheetData>
  <mergeCells count="4">
    <mergeCell ref="B1:F9"/>
    <mergeCell ref="B23:C23"/>
    <mergeCell ref="B16:C16"/>
    <mergeCell ref="B11:C11"/>
  </mergeCells>
  <dataValidations count="1">
    <dataValidation type="list" allowBlank="1" showInputMessage="1" showErrorMessage="1" sqref="C31" xr:uid="{6DF6403C-F4CB-4F1B-93BB-6FF3A04939CB}">
      <formula1>"Conservador, Moderado, Agressivo"</formula1>
    </dataValidation>
  </dataValidation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090FA3-B0EA-47E2-9750-0D8893DAF9DB}">
  <dimension ref="A1:H19"/>
  <sheetViews>
    <sheetView workbookViewId="0">
      <selection activeCell="D14" sqref="D14"/>
    </sheetView>
  </sheetViews>
  <sheetFormatPr defaultRowHeight="14.4" x14ac:dyDescent="0.3"/>
  <cols>
    <col min="1" max="1" width="26.5546875" bestFit="1" customWidth="1"/>
    <col min="2" max="2" width="11.33203125" bestFit="1" customWidth="1"/>
    <col min="3" max="3" width="15.21875" bestFit="1" customWidth="1"/>
    <col min="7" max="7" width="14.88671875" bestFit="1" customWidth="1"/>
  </cols>
  <sheetData>
    <row r="1" spans="1:8" x14ac:dyDescent="0.3">
      <c r="A1" s="40" t="s">
        <v>33</v>
      </c>
      <c r="B1" s="41" t="s">
        <v>17</v>
      </c>
      <c r="C1" s="41" t="s">
        <v>22</v>
      </c>
      <c r="D1" s="41" t="s">
        <v>32</v>
      </c>
    </row>
    <row r="2" spans="1:8" x14ac:dyDescent="0.3">
      <c r="A2" t="str">
        <f>B2&amp;"-"&amp;C2</f>
        <v>Conservador-Papel</v>
      </c>
      <c r="B2" t="s">
        <v>20</v>
      </c>
      <c r="C2" s="35" t="s">
        <v>25</v>
      </c>
      <c r="D2" s="36">
        <v>0.3</v>
      </c>
    </row>
    <row r="3" spans="1:8" x14ac:dyDescent="0.3">
      <c r="A3" t="str">
        <f t="shared" ref="A3:A19" si="0">B3&amp;"-"&amp;C3</f>
        <v>Conservador-Tijolo</v>
      </c>
      <c r="B3" t="s">
        <v>20</v>
      </c>
      <c r="C3" s="35" t="s">
        <v>26</v>
      </c>
      <c r="D3" s="36">
        <v>0.5</v>
      </c>
      <c r="G3" s="29" t="s">
        <v>34</v>
      </c>
      <c r="H3" s="29">
        <f>VLOOKUP(G3,$A:$D,4,FALSE)</f>
        <v>0.35</v>
      </c>
    </row>
    <row r="4" spans="1:8" x14ac:dyDescent="0.3">
      <c r="A4" t="str">
        <f t="shared" si="0"/>
        <v>Conservador-Hibrido</v>
      </c>
      <c r="B4" t="s">
        <v>20</v>
      </c>
      <c r="C4" s="35" t="s">
        <v>27</v>
      </c>
      <c r="D4" s="36">
        <v>0.1</v>
      </c>
    </row>
    <row r="5" spans="1:8" x14ac:dyDescent="0.3">
      <c r="A5" t="str">
        <f t="shared" si="0"/>
        <v>Conservador-FOF</v>
      </c>
      <c r="B5" t="s">
        <v>20</v>
      </c>
      <c r="C5" s="35" t="s">
        <v>28</v>
      </c>
      <c r="D5" s="36">
        <v>0.1</v>
      </c>
    </row>
    <row r="6" spans="1:8" x14ac:dyDescent="0.3">
      <c r="A6" t="str">
        <f t="shared" si="0"/>
        <v>Conservador-Desenvolvimento</v>
      </c>
      <c r="B6" t="s">
        <v>20</v>
      </c>
      <c r="C6" s="35" t="s">
        <v>29</v>
      </c>
      <c r="D6" s="36">
        <v>0</v>
      </c>
    </row>
    <row r="7" spans="1:8" x14ac:dyDescent="0.3">
      <c r="A7" s="40" t="str">
        <f t="shared" si="0"/>
        <v>Conservador-Hotelaria</v>
      </c>
      <c r="B7" s="40" t="s">
        <v>20</v>
      </c>
      <c r="C7" s="41" t="s">
        <v>30</v>
      </c>
      <c r="D7" s="42">
        <v>0</v>
      </c>
    </row>
    <row r="8" spans="1:8" x14ac:dyDescent="0.3">
      <c r="A8" t="str">
        <f t="shared" si="0"/>
        <v>Moderado-Papel</v>
      </c>
      <c r="B8" t="s">
        <v>19</v>
      </c>
      <c r="C8" s="35" t="s">
        <v>25</v>
      </c>
      <c r="D8" s="43">
        <v>0.3</v>
      </c>
    </row>
    <row r="9" spans="1:8" x14ac:dyDescent="0.3">
      <c r="A9" t="str">
        <f t="shared" si="0"/>
        <v>Moderado-Tijolo</v>
      </c>
      <c r="B9" t="s">
        <v>19</v>
      </c>
      <c r="C9" s="35" t="s">
        <v>26</v>
      </c>
      <c r="D9" s="43">
        <v>0.35</v>
      </c>
    </row>
    <row r="10" spans="1:8" x14ac:dyDescent="0.3">
      <c r="A10" t="str">
        <f t="shared" si="0"/>
        <v>Moderado-Hibrido</v>
      </c>
      <c r="B10" t="s">
        <v>19</v>
      </c>
      <c r="C10" s="35" t="s">
        <v>27</v>
      </c>
      <c r="D10" s="43">
        <v>0.1</v>
      </c>
    </row>
    <row r="11" spans="1:8" x14ac:dyDescent="0.3">
      <c r="A11" t="str">
        <f t="shared" si="0"/>
        <v>Moderado-FOF</v>
      </c>
      <c r="B11" t="s">
        <v>19</v>
      </c>
      <c r="C11" s="35" t="s">
        <v>28</v>
      </c>
      <c r="D11" s="43">
        <v>0.1</v>
      </c>
    </row>
    <row r="12" spans="1:8" x14ac:dyDescent="0.3">
      <c r="A12" t="str">
        <f t="shared" si="0"/>
        <v>Moderado-Desenvolvimento</v>
      </c>
      <c r="B12" t="s">
        <v>19</v>
      </c>
      <c r="C12" s="35" t="s">
        <v>29</v>
      </c>
      <c r="D12" s="43">
        <v>0.1</v>
      </c>
    </row>
    <row r="13" spans="1:8" x14ac:dyDescent="0.3">
      <c r="A13" s="40" t="str">
        <f t="shared" si="0"/>
        <v>Moderado-Hotelaria</v>
      </c>
      <c r="B13" s="40" t="s">
        <v>19</v>
      </c>
      <c r="C13" s="41" t="s">
        <v>30</v>
      </c>
      <c r="D13" s="42">
        <v>0.05</v>
      </c>
    </row>
    <row r="14" spans="1:8" x14ac:dyDescent="0.3">
      <c r="A14" t="str">
        <f t="shared" si="0"/>
        <v>Agressivo-Papel</v>
      </c>
      <c r="B14" t="s">
        <v>18</v>
      </c>
      <c r="C14" s="35" t="s">
        <v>25</v>
      </c>
      <c r="D14" s="36">
        <v>0.5</v>
      </c>
    </row>
    <row r="15" spans="1:8" x14ac:dyDescent="0.3">
      <c r="A15" t="str">
        <f t="shared" si="0"/>
        <v>Agressivo-Tijolo</v>
      </c>
      <c r="B15" t="s">
        <v>18</v>
      </c>
      <c r="C15" s="35" t="s">
        <v>26</v>
      </c>
      <c r="D15" s="36">
        <v>0.1</v>
      </c>
    </row>
    <row r="16" spans="1:8" x14ac:dyDescent="0.3">
      <c r="A16" t="str">
        <f t="shared" si="0"/>
        <v>Agressivo-Hibrido</v>
      </c>
      <c r="B16" t="s">
        <v>18</v>
      </c>
      <c r="C16" s="35" t="s">
        <v>27</v>
      </c>
      <c r="D16" s="36">
        <v>0.05</v>
      </c>
    </row>
    <row r="17" spans="1:4" x14ac:dyDescent="0.3">
      <c r="A17" t="str">
        <f t="shared" si="0"/>
        <v>Agressivo-FOF</v>
      </c>
      <c r="B17" t="s">
        <v>18</v>
      </c>
      <c r="C17" s="35" t="s">
        <v>28</v>
      </c>
      <c r="D17" s="36">
        <v>0.05</v>
      </c>
    </row>
    <row r="18" spans="1:4" x14ac:dyDescent="0.3">
      <c r="A18" t="str">
        <f t="shared" si="0"/>
        <v>Agressivo-Desenvolvimento</v>
      </c>
      <c r="B18" t="s">
        <v>18</v>
      </c>
      <c r="C18" s="35" t="s">
        <v>29</v>
      </c>
      <c r="D18" s="36">
        <v>0.2</v>
      </c>
    </row>
    <row r="19" spans="1:4" x14ac:dyDescent="0.3">
      <c r="A19" s="40" t="str">
        <f t="shared" si="0"/>
        <v>Agressivo-Hotelaria</v>
      </c>
      <c r="B19" s="40" t="s">
        <v>18</v>
      </c>
      <c r="C19" s="41" t="s">
        <v>30</v>
      </c>
      <c r="D19" s="42">
        <v>0.1</v>
      </c>
    </row>
  </sheetData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2</vt:i4>
      </vt:variant>
      <vt:variant>
        <vt:lpstr>Intervalos Nomeados</vt:lpstr>
      </vt:variant>
      <vt:variant>
        <vt:i4>7</vt:i4>
      </vt:variant>
    </vt:vector>
  </HeadingPairs>
  <TitlesOfParts>
    <vt:vector size="9" baseType="lpstr">
      <vt:lpstr>APP</vt:lpstr>
      <vt:lpstr>Papeis</vt:lpstr>
      <vt:lpstr>aporte</vt:lpstr>
      <vt:lpstr>patrimonio</vt:lpstr>
      <vt:lpstr>qtd_anos</vt:lpstr>
      <vt:lpstr>rendimento_carteira</vt:lpstr>
      <vt:lpstr>salario</vt:lpstr>
      <vt:lpstr>sugestao_investimento</vt:lpstr>
      <vt:lpstr>taxa_mensal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Filipe Souza</dc:creator>
  <cp:lastModifiedBy>Filipe Souza</cp:lastModifiedBy>
  <dcterms:created xsi:type="dcterms:W3CDTF">2025-05-31T06:07:02Z</dcterms:created>
  <dcterms:modified xsi:type="dcterms:W3CDTF">2025-06-03T07:41:28Z</dcterms:modified>
</cp:coreProperties>
</file>